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Director of Corporate Services\Budget\2024\"/>
    </mc:Choice>
  </mc:AlternateContent>
  <xr:revisionPtr revIDLastSave="0" documentId="8_{B834C1C5-0C3C-447D-BCC2-B8C2324586D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 Tax Impact Calculator" sheetId="1" r:id="rId1"/>
  </sheets>
  <definedNames>
    <definedName name="_xlnm.Print_Area" localSheetId="0">'2023 Tax Impact Calculator'!$A$1:$H$44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" l="1"/>
  <c r="G42" i="1"/>
  <c r="C15" i="1"/>
  <c r="C14" i="1"/>
  <c r="H16" i="1"/>
  <c r="G16" i="1"/>
  <c r="H10" i="1"/>
  <c r="H9" i="1"/>
  <c r="G10" i="1"/>
  <c r="G9" i="1"/>
  <c r="E16" i="1"/>
  <c r="E10" i="1"/>
  <c r="E9" i="1"/>
  <c r="G44" i="1" l="1"/>
  <c r="B15" i="1"/>
  <c r="B14" i="1"/>
  <c r="C11" i="1"/>
  <c r="B11" i="1"/>
  <c r="G11" i="1"/>
  <c r="D32" i="1" l="1"/>
  <c r="G32" i="1" s="1"/>
  <c r="D31" i="1"/>
  <c r="G31" i="1" s="1"/>
  <c r="H31" i="1" s="1"/>
  <c r="E15" i="1"/>
  <c r="H15" i="1"/>
  <c r="G15" i="1"/>
  <c r="E14" i="1"/>
  <c r="H14" i="1"/>
  <c r="G14" i="1"/>
  <c r="H11" i="1"/>
  <c r="C17" i="1"/>
  <c r="D42" i="1" s="1"/>
  <c r="B17" i="1"/>
  <c r="D43" i="1" s="1"/>
  <c r="G33" i="1" l="1"/>
  <c r="H32" i="1"/>
  <c r="D33" i="1"/>
  <c r="H33" i="1"/>
  <c r="H17" i="1"/>
  <c r="G17" i="1"/>
  <c r="D44" i="1"/>
</calcChain>
</file>

<file path=xl/sharedStrings.xml><?xml version="1.0" encoding="utf-8"?>
<sst xmlns="http://schemas.openxmlformats.org/spreadsheetml/2006/main" count="35" uniqueCount="27">
  <si>
    <t>Residential</t>
  </si>
  <si>
    <t>(if assessment did not change)</t>
  </si>
  <si>
    <t>Municipal</t>
  </si>
  <si>
    <t>School Division</t>
  </si>
  <si>
    <t>Total</t>
  </si>
  <si>
    <t>Commericial</t>
  </si>
  <si>
    <t>Education Support</t>
  </si>
  <si>
    <t>Note:  Calculated at:</t>
  </si>
  <si>
    <t xml:space="preserve">   Residential: Assessment x 45% (portion taxable) x mill rate change per $1,000.</t>
  </si>
  <si>
    <t xml:space="preserve">   Commercial: Assessment x 65% (portion taxable) x mill rate change per $1,000.</t>
  </si>
  <si>
    <t>Residential Impact</t>
  </si>
  <si>
    <t>Enter your property assessment here if Residential</t>
  </si>
  <si>
    <t>IMPACT</t>
  </si>
  <si>
    <t>Commercial Impact</t>
  </si>
  <si>
    <t>Enter your property assessment here if Commercial</t>
  </si>
  <si>
    <t>Increase 
Decrease (-)
%</t>
  </si>
  <si>
    <t xml:space="preserve">Tax Impact Calculator </t>
  </si>
  <si>
    <t>Impact in $ on an $250,000 property</t>
  </si>
  <si>
    <t>Impact in $ on an $500,000 property</t>
  </si>
  <si>
    <t>2023 Mill Rates</t>
  </si>
  <si>
    <t>2023 TOTAL TAXES</t>
  </si>
  <si>
    <t>2024 Mill Rates</t>
  </si>
  <si>
    <t>2024 TOTAL TAXES</t>
  </si>
  <si>
    <t>TO SEE YOUR TAX BILL IMPACT FOR 2024:</t>
  </si>
  <si>
    <r>
      <t xml:space="preserve">Education Property Tax Credit $350
</t>
    </r>
    <r>
      <rPr>
        <i/>
        <sz val="10"/>
        <color theme="1"/>
        <rFont val="Arial"/>
        <family val="2"/>
      </rPr>
      <t>(if Applicable)</t>
    </r>
  </si>
  <si>
    <t>Less: School Tax Rebate</t>
  </si>
  <si>
    <t>Gross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</si>
</sst>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0_ ;[Red]\-0.00\ "/>
    <numFmt numFmtId="166" formatCode="0.000_ ;[Red]\-0.000"/>
    <numFmt numFmtId="167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i/>
      <u/>
      <sz val="11"/>
      <color theme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5" xfId="0" applyFont="1" applyBorder="1"/>
    <xf numFmtId="0" fontId="3" fillId="0" borderId="5" xfId="0" applyFont="1" applyBorder="1"/>
    <xf numFmtId="0" fontId="5" fillId="0" borderId="5" xfId="0" applyFont="1" applyBorder="1"/>
    <xf numFmtId="0" fontId="5" fillId="0" borderId="8" xfId="0" applyFont="1" applyBorder="1"/>
    <xf numFmtId="0" fontId="9" fillId="0" borderId="0" xfId="0" applyFont="1"/>
    <xf numFmtId="0" fontId="3" fillId="0" borderId="0" xfId="0" applyFont="1"/>
    <xf numFmtId="0" fontId="5" fillId="0" borderId="3" xfId="0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5" fontId="8" fillId="0" borderId="0" xfId="0" applyNumberFormat="1" applyFont="1"/>
    <xf numFmtId="165" fontId="5" fillId="0" borderId="0" xfId="0" applyNumberFormat="1" applyFont="1"/>
    <xf numFmtId="165" fontId="5" fillId="0" borderId="0" xfId="2" applyNumberFormat="1" applyFont="1"/>
    <xf numFmtId="165" fontId="3" fillId="0" borderId="0" xfId="0" applyNumberFormat="1" applyFont="1"/>
    <xf numFmtId="165" fontId="5" fillId="0" borderId="4" xfId="1" applyNumberFormat="1" applyFont="1" applyBorder="1"/>
    <xf numFmtId="165" fontId="12" fillId="0" borderId="0" xfId="0" applyNumberFormat="1" applyFont="1"/>
    <xf numFmtId="0" fontId="13" fillId="0" borderId="0" xfId="0" applyFont="1"/>
    <xf numFmtId="0" fontId="12" fillId="0" borderId="0" xfId="0" applyFont="1"/>
    <xf numFmtId="0" fontId="3" fillId="0" borderId="10" xfId="0" applyFont="1" applyBorder="1" applyAlignment="1">
      <alignment horizontal="center" vertical="center" wrapText="1"/>
    </xf>
    <xf numFmtId="166" fontId="8" fillId="0" borderId="0" xfId="0" applyNumberFormat="1" applyFont="1"/>
    <xf numFmtId="166" fontId="5" fillId="0" borderId="7" xfId="0" applyNumberFormat="1" applyFont="1" applyBorder="1"/>
    <xf numFmtId="166" fontId="3" fillId="0" borderId="0" xfId="0" applyNumberFormat="1" applyFont="1"/>
    <xf numFmtId="166" fontId="5" fillId="0" borderId="2" xfId="0" applyNumberFormat="1" applyFont="1" applyBorder="1"/>
    <xf numFmtId="10" fontId="5" fillId="0" borderId="11" xfId="2" applyNumberFormat="1" applyFont="1" applyBorder="1"/>
    <xf numFmtId="165" fontId="5" fillId="0" borderId="7" xfId="1" applyNumberFormat="1" applyFont="1" applyBorder="1"/>
    <xf numFmtId="165" fontId="5" fillId="0" borderId="12" xfId="1" applyNumberFormat="1" applyFont="1" applyBorder="1"/>
    <xf numFmtId="0" fontId="11" fillId="3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2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6" xfId="0" applyNumberFormat="1" applyFont="1" applyBorder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0" borderId="0" xfId="0" applyFont="1" applyAlignment="1">
      <alignment horizontal="right"/>
    </xf>
    <xf numFmtId="167" fontId="1" fillId="0" borderId="0" xfId="2" applyNumberFormat="1" applyFont="1"/>
    <xf numFmtId="165" fontId="1" fillId="0" borderId="0" xfId="2" applyNumberFormat="1" applyFont="1"/>
    <xf numFmtId="165" fontId="1" fillId="0" borderId="6" xfId="1" applyNumberFormat="1" applyFont="1" applyBorder="1"/>
    <xf numFmtId="165" fontId="1" fillId="0" borderId="0" xfId="0" applyNumberFormat="1" applyFont="1"/>
    <xf numFmtId="165" fontId="1" fillId="0" borderId="6" xfId="0" applyNumberFormat="1" applyFont="1" applyBorder="1"/>
    <xf numFmtId="0" fontId="1" fillId="0" borderId="2" xfId="0" applyFont="1" applyBorder="1"/>
    <xf numFmtId="0" fontId="1" fillId="0" borderId="0" xfId="0" applyFont="1" applyAlignment="1">
      <alignment horizontal="left"/>
    </xf>
    <xf numFmtId="44" fontId="16" fillId="0" borderId="0" xfId="0" applyNumberFormat="1" applyFont="1"/>
    <xf numFmtId="0" fontId="18" fillId="2" borderId="0" xfId="0" applyFont="1" applyFill="1"/>
    <xf numFmtId="44" fontId="1" fillId="0" borderId="0" xfId="1" applyFont="1" applyAlignment="1">
      <alignment horizontal="center"/>
    </xf>
    <xf numFmtId="44" fontId="1" fillId="0" borderId="0" xfId="0" applyNumberFormat="1" applyFont="1"/>
    <xf numFmtId="0" fontId="16" fillId="0" borderId="0" xfId="0" applyFont="1"/>
    <xf numFmtId="165" fontId="15" fillId="0" borderId="0" xfId="1" applyNumberFormat="1" applyFont="1"/>
    <xf numFmtId="44" fontId="1" fillId="0" borderId="0" xfId="1" applyFont="1"/>
    <xf numFmtId="0" fontId="18" fillId="4" borderId="0" xfId="0" applyFont="1" applyFill="1"/>
    <xf numFmtId="0" fontId="17" fillId="0" borderId="0" xfId="0" applyFont="1"/>
    <xf numFmtId="0" fontId="19" fillId="0" borderId="0" xfId="3" applyFont="1" applyAlignment="1">
      <alignment horizontal="left"/>
    </xf>
    <xf numFmtId="0" fontId="1" fillId="0" borderId="0" xfId="0" applyFont="1" applyAlignment="1"/>
    <xf numFmtId="0" fontId="9" fillId="0" borderId="0" xfId="0" applyFont="1" applyAlignment="1">
      <alignment vertical="center"/>
    </xf>
    <xf numFmtId="164" fontId="16" fillId="2" borderId="0" xfId="1" applyNumberFormat="1" applyFont="1" applyFill="1" applyAlignment="1" applyProtection="1">
      <protection locked="0"/>
    </xf>
    <xf numFmtId="164" fontId="16" fillId="0" borderId="0" xfId="1" applyNumberFormat="1" applyFont="1" applyFill="1" applyAlignment="1" applyProtection="1">
      <protection locked="0"/>
    </xf>
    <xf numFmtId="0" fontId="1" fillId="0" borderId="0" xfId="0" applyFont="1" applyAlignment="1">
      <alignment horizontal="right"/>
    </xf>
    <xf numFmtId="164" fontId="16" fillId="4" borderId="0" xfId="1" applyNumberFormat="1" applyFont="1" applyFill="1" applyAlignment="1" applyProtection="1">
      <protection locked="0"/>
    </xf>
    <xf numFmtId="0" fontId="20" fillId="0" borderId="0" xfId="0" applyFont="1" applyAlignment="1">
      <alignment wrapText="1"/>
    </xf>
    <xf numFmtId="44" fontId="1" fillId="0" borderId="0" xfId="1" applyFont="1" applyAlignment="1"/>
    <xf numFmtId="44" fontId="1" fillId="0" borderId="0" xfId="1" applyFont="1" applyBorder="1" applyAlignment="1"/>
    <xf numFmtId="44" fontId="16" fillId="0" borderId="0" xfId="1" applyFont="1" applyBorder="1" applyAlignment="1"/>
    <xf numFmtId="0" fontId="20" fillId="0" borderId="0" xfId="0" applyFont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9" fillId="0" borderId="0" xfId="0" applyFont="1" applyFill="1"/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44" fontId="22" fillId="0" borderId="0" xfId="0" applyNumberFormat="1" applyFont="1" applyAlignment="1">
      <alignment vertical="center"/>
    </xf>
    <xf numFmtId="166" fontId="9" fillId="0" borderId="0" xfId="0" applyNumberFormat="1" applyFont="1"/>
    <xf numFmtId="9" fontId="1" fillId="0" borderId="0" xfId="0" applyNumberFormat="1" applyFont="1"/>
    <xf numFmtId="44" fontId="20" fillId="0" borderId="0" xfId="0" applyNumberFormat="1" applyFont="1"/>
    <xf numFmtId="8" fontId="16" fillId="0" borderId="7" xfId="1" applyNumberFormat="1" applyFont="1" applyBorder="1" applyAlignment="1">
      <alignment horizontal="right"/>
    </xf>
    <xf numFmtId="8" fontId="16" fillId="0" borderId="7" xfId="1" applyNumberFormat="1" applyFont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0</xdr:rowOff>
    </xdr:from>
    <xdr:to>
      <xdr:col>5</xdr:col>
      <xdr:colOff>28574</xdr:colOff>
      <xdr:row>3</xdr:row>
      <xdr:rowOff>133350</xdr:rowOff>
    </xdr:to>
    <xdr:pic>
      <xdr:nvPicPr>
        <xdr:cNvPr id="3" name="Picture 2" descr="PlaP city of possibilities compress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0"/>
          <a:ext cx="1781174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56"/>
  <sheetViews>
    <sheetView tabSelected="1" topLeftCell="A19" zoomScaleNormal="100" workbookViewId="0">
      <selection activeCell="O40" sqref="O40"/>
    </sheetView>
  </sheetViews>
  <sheetFormatPr defaultColWidth="9.140625" defaultRowHeight="14.25" zeroHeight="1" x14ac:dyDescent="0.2"/>
  <cols>
    <col min="1" max="1" width="16.42578125" style="53" bestFit="1" customWidth="1"/>
    <col min="2" max="3" width="10.85546875" style="53" customWidth="1"/>
    <col min="4" max="4" width="5.42578125" style="53" customWidth="1"/>
    <col min="5" max="5" width="11.7109375" style="53" bestFit="1" customWidth="1"/>
    <col min="6" max="6" width="4.28515625" style="53" customWidth="1"/>
    <col min="7" max="7" width="16" style="35" bestFit="1" customWidth="1"/>
    <col min="8" max="8" width="17.28515625" style="35" customWidth="1"/>
    <col min="9" max="9" width="9.140625" style="35" customWidth="1"/>
    <col min="10" max="10" width="14" style="35" bestFit="1" customWidth="1"/>
    <col min="11" max="11" width="9.140625" style="35" customWidth="1"/>
    <col min="12" max="12" width="11.5703125" style="35" bestFit="1" customWidth="1"/>
    <col min="13" max="13" width="9.140625" style="35"/>
    <col min="14" max="14" width="9.85546875" style="35" bestFit="1" customWidth="1"/>
    <col min="15" max="16383" width="9.140625" style="35"/>
    <col min="16384" max="16384" width="4.7109375" style="35" customWidth="1"/>
  </cols>
  <sheetData>
    <row r="1" spans="1:13" x14ac:dyDescent="0.2">
      <c r="A1" s="35"/>
      <c r="B1" s="35"/>
      <c r="C1" s="35"/>
      <c r="D1" s="35"/>
      <c r="E1" s="35"/>
      <c r="F1" s="35"/>
    </row>
    <row r="2" spans="1:13" x14ac:dyDescent="0.2">
      <c r="A2" s="35"/>
      <c r="B2" s="35"/>
      <c r="C2" s="35"/>
      <c r="D2" s="35"/>
      <c r="E2" s="35"/>
      <c r="F2" s="35"/>
    </row>
    <row r="3" spans="1:13" x14ac:dyDescent="0.2">
      <c r="A3" s="35"/>
      <c r="B3" s="35"/>
      <c r="C3" s="35"/>
      <c r="D3" s="35"/>
      <c r="E3" s="35"/>
      <c r="F3" s="35"/>
    </row>
    <row r="4" spans="1:13" x14ac:dyDescent="0.2">
      <c r="A4" s="35"/>
      <c r="B4" s="35"/>
      <c r="C4" s="35"/>
      <c r="D4" s="35"/>
      <c r="E4" s="35"/>
      <c r="F4" s="35"/>
    </row>
    <row r="5" spans="1:13" ht="18" x14ac:dyDescent="0.25">
      <c r="A5" s="27" t="s">
        <v>16</v>
      </c>
      <c r="B5" s="27"/>
      <c r="C5" s="27"/>
      <c r="D5" s="27"/>
      <c r="E5" s="27"/>
      <c r="F5" s="27"/>
      <c r="G5" s="27"/>
      <c r="H5" s="27"/>
    </row>
    <row r="6" spans="1:13" x14ac:dyDescent="0.2">
      <c r="A6" s="36"/>
      <c r="B6" s="6"/>
      <c r="C6" s="6"/>
      <c r="D6" s="6"/>
      <c r="E6" s="35"/>
      <c r="F6" s="35"/>
    </row>
    <row r="7" spans="1:13" ht="38.25" x14ac:dyDescent="0.5">
      <c r="A7" s="10">
        <v>2024</v>
      </c>
      <c r="B7" s="7" t="s">
        <v>21</v>
      </c>
      <c r="C7" s="7" t="s">
        <v>19</v>
      </c>
      <c r="D7" s="8"/>
      <c r="E7" s="7" t="s">
        <v>15</v>
      </c>
      <c r="F7" s="7"/>
      <c r="G7" s="9" t="s">
        <v>17</v>
      </c>
      <c r="H7" s="19" t="s">
        <v>18</v>
      </c>
    </row>
    <row r="8" spans="1:13" x14ac:dyDescent="0.2">
      <c r="A8" s="1" t="s">
        <v>0</v>
      </c>
      <c r="B8" s="37"/>
      <c r="C8" s="37"/>
      <c r="D8" s="37"/>
      <c r="E8" s="35"/>
      <c r="F8" s="35"/>
      <c r="G8" s="31" t="s">
        <v>1</v>
      </c>
      <c r="H8" s="32"/>
    </row>
    <row r="9" spans="1:13" x14ac:dyDescent="0.2">
      <c r="A9" s="2" t="s">
        <v>2</v>
      </c>
      <c r="B9" s="20">
        <v>20.995000000000001</v>
      </c>
      <c r="C9" s="20">
        <v>20.637</v>
      </c>
      <c r="D9" s="11"/>
      <c r="E9" s="38">
        <f>+B9-C9</f>
        <v>0.35800000000000054</v>
      </c>
      <c r="F9" s="39"/>
      <c r="G9" s="40">
        <f>250*0.45*($B9-$C9)</f>
        <v>40.275000000000063</v>
      </c>
      <c r="H9" s="40">
        <f>500*0.45*($B9-$C9)</f>
        <v>80.550000000000125</v>
      </c>
    </row>
    <row r="10" spans="1:13" x14ac:dyDescent="0.2">
      <c r="A10" s="2" t="s">
        <v>3</v>
      </c>
      <c r="B10" s="20">
        <v>12.377000000000001</v>
      </c>
      <c r="C10" s="20">
        <v>11.926</v>
      </c>
      <c r="D10" s="11"/>
      <c r="E10" s="38">
        <f>+B10-C10</f>
        <v>0.45100000000000051</v>
      </c>
      <c r="F10" s="39"/>
      <c r="G10" s="40">
        <f>250*0.45*($B10-$C10)</f>
        <v>50.737500000000054</v>
      </c>
      <c r="H10" s="40">
        <f>500*0.45*($B10-$C10)</f>
        <v>101.47500000000011</v>
      </c>
    </row>
    <row r="11" spans="1:13" ht="15" thickBot="1" x14ac:dyDescent="0.25">
      <c r="A11" s="3" t="s">
        <v>4</v>
      </c>
      <c r="B11" s="21">
        <f>SUM(B9:B10)</f>
        <v>33.372</v>
      </c>
      <c r="C11" s="21">
        <f>SUM(C9:C10)</f>
        <v>32.563000000000002</v>
      </c>
      <c r="D11" s="12"/>
      <c r="E11" s="38"/>
      <c r="F11" s="13"/>
      <c r="G11" s="25">
        <f>SUM(G9:G10)</f>
        <v>91.012500000000117</v>
      </c>
      <c r="H11" s="26">
        <f>SUM(H9:H10)</f>
        <v>182.02500000000023</v>
      </c>
    </row>
    <row r="12" spans="1:13" ht="15" thickTop="1" x14ac:dyDescent="0.2">
      <c r="A12" s="2"/>
      <c r="B12" s="22"/>
      <c r="C12" s="22"/>
      <c r="D12" s="14"/>
      <c r="E12" s="41"/>
      <c r="F12" s="41"/>
      <c r="G12" s="33"/>
      <c r="H12" s="34"/>
    </row>
    <row r="13" spans="1:13" x14ac:dyDescent="0.2">
      <c r="A13" s="1" t="s">
        <v>5</v>
      </c>
      <c r="B13" s="22"/>
      <c r="C13" s="22"/>
      <c r="D13" s="14"/>
      <c r="E13" s="41"/>
      <c r="F13" s="41"/>
      <c r="G13" s="42"/>
      <c r="H13" s="42"/>
      <c r="M13" s="55"/>
    </row>
    <row r="14" spans="1:13" x14ac:dyDescent="0.2">
      <c r="A14" s="2" t="s">
        <v>2</v>
      </c>
      <c r="B14" s="22">
        <f>+B9</f>
        <v>20.995000000000001</v>
      </c>
      <c r="C14" s="22">
        <f>+C9</f>
        <v>20.637</v>
      </c>
      <c r="D14" s="14"/>
      <c r="E14" s="38">
        <f t="shared" ref="E14:E16" si="0">+B14-C14</f>
        <v>0.35800000000000054</v>
      </c>
      <c r="F14" s="39"/>
      <c r="G14" s="40">
        <f>250*0.65*($B14-$C14)</f>
        <v>58.17500000000009</v>
      </c>
      <c r="H14" s="40">
        <f>500*0.65*($B14-$C14)</f>
        <v>116.35000000000018</v>
      </c>
    </row>
    <row r="15" spans="1:13" x14ac:dyDescent="0.2">
      <c r="A15" s="2" t="s">
        <v>3</v>
      </c>
      <c r="B15" s="22">
        <f>+B10</f>
        <v>12.377000000000001</v>
      </c>
      <c r="C15" s="22">
        <f>+C10</f>
        <v>11.926</v>
      </c>
      <c r="D15" s="14"/>
      <c r="E15" s="38">
        <f t="shared" si="0"/>
        <v>0.45100000000000051</v>
      </c>
      <c r="F15" s="39"/>
      <c r="G15" s="40">
        <f>250*0.65*($B15-$C15)</f>
        <v>73.28750000000008</v>
      </c>
      <c r="H15" s="40">
        <f>500*0.65*($B15-$C15)</f>
        <v>146.57500000000016</v>
      </c>
    </row>
    <row r="16" spans="1:13" x14ac:dyDescent="0.2">
      <c r="A16" s="2" t="s">
        <v>6</v>
      </c>
      <c r="B16" s="20">
        <v>8.1280000000000001</v>
      </c>
      <c r="C16" s="20">
        <v>8.14</v>
      </c>
      <c r="D16" s="14"/>
      <c r="E16" s="38">
        <f t="shared" si="0"/>
        <v>-1.2000000000000455E-2</v>
      </c>
      <c r="F16" s="39"/>
      <c r="G16" s="40">
        <f>250*0.65*($B16-$C16)</f>
        <v>-1.9500000000000739</v>
      </c>
      <c r="H16" s="40">
        <f>500*0.65*($B16-$C16)</f>
        <v>-3.9000000000001478</v>
      </c>
    </row>
    <row r="17" spans="1:11" x14ac:dyDescent="0.2">
      <c r="A17" s="4" t="s">
        <v>4</v>
      </c>
      <c r="B17" s="23">
        <f>SUM(B14:B16)</f>
        <v>41.5</v>
      </c>
      <c r="C17" s="23">
        <f>SUM(C14:C16)</f>
        <v>40.703000000000003</v>
      </c>
      <c r="D17" s="12"/>
      <c r="E17" s="24"/>
      <c r="F17" s="13"/>
      <c r="G17" s="15">
        <f>SUM(G14:G16)</f>
        <v>129.5125000000001</v>
      </c>
      <c r="H17" s="15">
        <f>SUM(H14:H16)</f>
        <v>259.0250000000002</v>
      </c>
    </row>
    <row r="18" spans="1:11" x14ac:dyDescent="0.2">
      <c r="A18" s="43"/>
      <c r="B18" s="43"/>
      <c r="C18" s="43"/>
      <c r="D18" s="43"/>
      <c r="E18" s="43"/>
      <c r="F18" s="43"/>
      <c r="G18" s="43"/>
      <c r="H18" s="43"/>
    </row>
    <row r="19" spans="1:11" x14ac:dyDescent="0.2">
      <c r="A19" s="28" t="s">
        <v>7</v>
      </c>
      <c r="B19" s="28"/>
      <c r="C19" s="44"/>
      <c r="D19" s="44"/>
      <c r="E19" s="44"/>
      <c r="F19" s="44"/>
      <c r="G19" s="44"/>
      <c r="H19" s="44"/>
    </row>
    <row r="20" spans="1:11" x14ac:dyDescent="0.2">
      <c r="A20" s="28" t="s">
        <v>8</v>
      </c>
      <c r="B20" s="28"/>
      <c r="C20" s="28"/>
      <c r="D20" s="28"/>
      <c r="E20" s="28"/>
      <c r="F20" s="28"/>
      <c r="G20" s="28"/>
      <c r="H20" s="28"/>
    </row>
    <row r="21" spans="1:11" x14ac:dyDescent="0.2">
      <c r="A21" s="29" t="s">
        <v>9</v>
      </c>
      <c r="B21" s="28"/>
      <c r="C21" s="28"/>
      <c r="D21" s="28"/>
      <c r="E21" s="28"/>
      <c r="F21" s="28"/>
      <c r="G21" s="28"/>
      <c r="H21" s="28"/>
    </row>
    <row r="22" spans="1:11" x14ac:dyDescent="0.2">
      <c r="A22" s="35"/>
      <c r="B22" s="35"/>
      <c r="C22" s="35"/>
      <c r="D22" s="35"/>
      <c r="E22" s="35"/>
      <c r="F22" s="35"/>
    </row>
    <row r="23" spans="1:11" ht="18" x14ac:dyDescent="0.25">
      <c r="A23" s="27" t="s">
        <v>23</v>
      </c>
      <c r="B23" s="27"/>
      <c r="C23" s="27"/>
      <c r="D23" s="27"/>
      <c r="E23" s="27"/>
      <c r="F23" s="27"/>
      <c r="G23" s="27"/>
      <c r="H23" s="27"/>
    </row>
    <row r="24" spans="1:11" x14ac:dyDescent="0.2">
      <c r="A24" s="35"/>
      <c r="B24" s="35"/>
      <c r="C24" s="35"/>
      <c r="D24" s="35"/>
      <c r="E24" s="35"/>
      <c r="F24" s="35"/>
    </row>
    <row r="25" spans="1:11" ht="15" x14ac:dyDescent="0.2">
      <c r="A25" s="30" t="s">
        <v>11</v>
      </c>
      <c r="B25" s="30"/>
      <c r="C25" s="30"/>
      <c r="D25" s="30"/>
      <c r="E25" s="30"/>
      <c r="F25" s="30"/>
      <c r="G25" s="30"/>
      <c r="H25" s="30"/>
    </row>
    <row r="26" spans="1:11" ht="15.75" x14ac:dyDescent="0.25">
      <c r="A26" s="35"/>
      <c r="B26" s="35"/>
      <c r="C26" s="35"/>
      <c r="D26" s="35"/>
      <c r="E26" s="59">
        <v>2023</v>
      </c>
      <c r="F26" s="59"/>
      <c r="G26" s="57">
        <v>274800</v>
      </c>
    </row>
    <row r="27" spans="1:11" ht="15.75" x14ac:dyDescent="0.25">
      <c r="A27" s="35"/>
      <c r="B27" s="35"/>
      <c r="C27" s="35"/>
      <c r="D27" s="35"/>
      <c r="E27" s="59">
        <v>2024</v>
      </c>
      <c r="F27" s="59"/>
      <c r="G27" s="57">
        <v>274800</v>
      </c>
    </row>
    <row r="28" spans="1:11" ht="15.75" customHeight="1" x14ac:dyDescent="0.2">
      <c r="A28" s="35"/>
      <c r="B28" s="35"/>
      <c r="C28" s="35"/>
      <c r="D28" s="35"/>
      <c r="E28" s="35"/>
      <c r="F28" s="35"/>
      <c r="G28" s="69"/>
      <c r="H28" s="70" t="s">
        <v>24</v>
      </c>
      <c r="K28" s="5"/>
    </row>
    <row r="29" spans="1:11" ht="15.75" customHeight="1" x14ac:dyDescent="0.25">
      <c r="A29" s="45"/>
      <c r="B29" s="35"/>
      <c r="C29" s="35"/>
      <c r="D29" s="70" t="s">
        <v>26</v>
      </c>
      <c r="E29" s="70"/>
      <c r="F29" s="65"/>
      <c r="G29" s="70" t="s">
        <v>25</v>
      </c>
      <c r="H29" s="70"/>
    </row>
    <row r="30" spans="1:11" ht="15.75" customHeight="1" x14ac:dyDescent="0.25">
      <c r="A30" s="45"/>
      <c r="B30" s="35"/>
      <c r="C30" s="35"/>
      <c r="D30" s="71"/>
      <c r="E30" s="71"/>
      <c r="F30" s="65"/>
      <c r="G30" s="71"/>
      <c r="H30" s="71"/>
    </row>
    <row r="31" spans="1:11" ht="18" x14ac:dyDescent="0.25">
      <c r="A31" s="46" t="s">
        <v>10</v>
      </c>
      <c r="B31" s="46"/>
      <c r="C31" s="6" t="s">
        <v>20</v>
      </c>
      <c r="D31" s="47">
        <f>G26*0.45*C11/1000</f>
        <v>4026.7405800000001</v>
      </c>
      <c r="E31" s="47"/>
      <c r="F31" s="56"/>
      <c r="G31" s="72">
        <f>D31</f>
        <v>4026.7405800000001</v>
      </c>
      <c r="H31" s="48">
        <f>G31-350</f>
        <v>3676.7405800000001</v>
      </c>
    </row>
    <row r="32" spans="1:11" ht="15.75" x14ac:dyDescent="0.25">
      <c r="A32" s="49"/>
      <c r="B32" s="35"/>
      <c r="C32" s="6" t="s">
        <v>22</v>
      </c>
      <c r="D32" s="47">
        <f>G27*0.45/1000*B11</f>
        <v>4126.7815199999995</v>
      </c>
      <c r="E32" s="47"/>
      <c r="F32" s="56"/>
      <c r="G32" s="72">
        <f>D32-((G27*0.45/1000*B10)/2)</f>
        <v>3361.5116099999996</v>
      </c>
      <c r="H32" s="48">
        <f>G32-350</f>
        <v>3011.5116099999996</v>
      </c>
      <c r="J32" s="48"/>
    </row>
    <row r="33" spans="1:14" ht="16.5" thickBot="1" x14ac:dyDescent="0.3">
      <c r="A33" s="49"/>
      <c r="B33" s="35"/>
      <c r="C33" s="16" t="s">
        <v>12</v>
      </c>
      <c r="D33" s="76">
        <f>+D32-D31</f>
        <v>100.04093999999941</v>
      </c>
      <c r="E33" s="76"/>
      <c r="F33" s="17"/>
      <c r="G33" s="77">
        <f>G32-G31</f>
        <v>-665.22897000000057</v>
      </c>
      <c r="H33" s="77">
        <f>+H32-H31</f>
        <v>-665.22897000000057</v>
      </c>
      <c r="I33" s="50"/>
    </row>
    <row r="34" spans="1:14" ht="16.5" thickTop="1" x14ac:dyDescent="0.25">
      <c r="A34" s="49"/>
      <c r="B34" s="35"/>
      <c r="C34" s="6"/>
      <c r="D34" s="51"/>
      <c r="E34" s="5"/>
      <c r="F34" s="35"/>
      <c r="G34" s="5"/>
    </row>
    <row r="35" spans="1:14" ht="15.75" x14ac:dyDescent="0.25">
      <c r="A35" s="49"/>
      <c r="B35" s="35"/>
      <c r="C35" s="6"/>
      <c r="D35" s="51"/>
      <c r="E35" s="5"/>
      <c r="F35" s="35"/>
      <c r="G35" s="5"/>
    </row>
    <row r="36" spans="1:14" ht="15" x14ac:dyDescent="0.2">
      <c r="A36" s="30" t="s">
        <v>14</v>
      </c>
      <c r="B36" s="30"/>
      <c r="C36" s="30"/>
      <c r="D36" s="30"/>
      <c r="E36" s="30"/>
      <c r="F36" s="30"/>
      <c r="G36" s="30"/>
      <c r="H36" s="30"/>
    </row>
    <row r="37" spans="1:14" ht="15.75" x14ac:dyDescent="0.25">
      <c r="A37" s="35"/>
      <c r="B37" s="35"/>
      <c r="C37" s="35"/>
      <c r="D37" s="35"/>
      <c r="E37" s="59">
        <v>2023</v>
      </c>
      <c r="F37" s="59"/>
      <c r="G37" s="60">
        <v>500000</v>
      </c>
      <c r="K37" s="5"/>
    </row>
    <row r="38" spans="1:14" ht="15.75" x14ac:dyDescent="0.25">
      <c r="A38" s="35"/>
      <c r="B38" s="35"/>
      <c r="C38" s="35"/>
      <c r="D38" s="35"/>
      <c r="E38" s="59">
        <v>2024</v>
      </c>
      <c r="F38" s="59"/>
      <c r="G38" s="60">
        <v>500000</v>
      </c>
      <c r="J38" s="48"/>
      <c r="K38" s="73"/>
      <c r="L38" s="48"/>
      <c r="M38" s="74"/>
      <c r="N38" s="48"/>
    </row>
    <row r="39" spans="1:14" s="66" customFormat="1" ht="15.75" x14ac:dyDescent="0.25">
      <c r="E39" s="67"/>
      <c r="F39" s="67"/>
      <c r="G39" s="58"/>
      <c r="K39" s="68"/>
    </row>
    <row r="40" spans="1:14" ht="15" customHeight="1" x14ac:dyDescent="0.2">
      <c r="A40" s="35"/>
      <c r="B40" s="35"/>
      <c r="C40" s="35"/>
      <c r="D40" s="70" t="s">
        <v>26</v>
      </c>
      <c r="E40" s="70"/>
      <c r="F40" s="35"/>
      <c r="G40" s="70" t="s">
        <v>25</v>
      </c>
    </row>
    <row r="41" spans="1:14" ht="14.25" customHeight="1" x14ac:dyDescent="0.2">
      <c r="A41" s="35"/>
      <c r="B41" s="35"/>
      <c r="C41" s="35"/>
      <c r="D41" s="71"/>
      <c r="E41" s="71"/>
      <c r="F41" s="61"/>
      <c r="G41" s="71"/>
    </row>
    <row r="42" spans="1:14" ht="18" x14ac:dyDescent="0.25">
      <c r="A42" s="52" t="s">
        <v>13</v>
      </c>
      <c r="B42" s="52"/>
      <c r="C42" s="6" t="s">
        <v>20</v>
      </c>
      <c r="D42" s="47">
        <f>+G37*0.65*C17/1000</f>
        <v>13228.475000000002</v>
      </c>
      <c r="E42" s="47"/>
      <c r="F42" s="35"/>
      <c r="G42" s="62">
        <f>D42</f>
        <v>13228.475000000002</v>
      </c>
      <c r="H42" s="63"/>
    </row>
    <row r="43" spans="1:14" x14ac:dyDescent="0.2">
      <c r="A43" s="35"/>
      <c r="B43" s="35"/>
      <c r="C43" s="6" t="s">
        <v>22</v>
      </c>
      <c r="D43" s="47">
        <f>+G38*0.65/1000*B17</f>
        <v>13487.5</v>
      </c>
      <c r="E43" s="47"/>
      <c r="F43" s="35"/>
      <c r="G43" s="62">
        <f>D43-((G38*0.65/1000*(B15+B16))*0.1)</f>
        <v>12821.0875</v>
      </c>
      <c r="H43" s="63"/>
      <c r="I43" s="75"/>
    </row>
    <row r="44" spans="1:14" ht="16.5" thickBot="1" x14ac:dyDescent="0.3">
      <c r="A44" s="35"/>
      <c r="B44" s="35"/>
      <c r="C44" s="18" t="s">
        <v>12</v>
      </c>
      <c r="D44" s="76">
        <f>+D43-D42</f>
        <v>259.02499999999782</v>
      </c>
      <c r="E44" s="76"/>
      <c r="F44" s="35"/>
      <c r="G44" s="77">
        <f>+G43-G42</f>
        <v>-407.38750000000255</v>
      </c>
      <c r="H44" s="64"/>
    </row>
    <row r="45" spans="1:14" ht="15" thickTop="1" x14ac:dyDescent="0.2">
      <c r="A45" s="35"/>
      <c r="B45" s="6"/>
      <c r="C45" s="35"/>
      <c r="D45" s="35"/>
      <c r="E45" s="35"/>
      <c r="F45" s="35"/>
    </row>
    <row r="46" spans="1:14" hidden="1" x14ac:dyDescent="0.2">
      <c r="A46" s="35"/>
      <c r="B46" s="35"/>
      <c r="C46" s="35"/>
      <c r="D46" s="35"/>
      <c r="E46" s="35"/>
      <c r="F46" s="35"/>
    </row>
    <row r="47" spans="1:14" x14ac:dyDescent="0.2"/>
    <row r="48" spans="1:14" x14ac:dyDescent="0.2"/>
    <row r="49" spans="1:1" x14ac:dyDescent="0.2"/>
    <row r="50" spans="1:1" x14ac:dyDescent="0.2">
      <c r="A50" s="54"/>
    </row>
    <row r="51" spans="1:1" x14ac:dyDescent="0.2"/>
    <row r="52" spans="1:1" x14ac:dyDescent="0.2"/>
    <row r="53" spans="1:1" x14ac:dyDescent="0.2"/>
    <row r="54" spans="1:1" x14ac:dyDescent="0.2"/>
    <row r="55" spans="1:1" x14ac:dyDescent="0.2"/>
    <row r="56" spans="1:1" x14ac:dyDescent="0.2"/>
  </sheetData>
  <sheetProtection selectLockedCells="1"/>
  <protectedRanges>
    <protectedRange sqref="F38:F39" name="Range4" securityDescriptor="O:WDG:WDD:(A;;CC;;;WD)"/>
    <protectedRange sqref="F37" name="Range3" securityDescriptor="O:WDG:WDD:(A;;CC;;;WD)"/>
  </protectedRanges>
  <mergeCells count="24">
    <mergeCell ref="H28:H30"/>
    <mergeCell ref="E27:F27"/>
    <mergeCell ref="E26:F26"/>
    <mergeCell ref="E38:F38"/>
    <mergeCell ref="E37:F37"/>
    <mergeCell ref="G29:G30"/>
    <mergeCell ref="D29:E30"/>
    <mergeCell ref="D43:E43"/>
    <mergeCell ref="D44:E44"/>
    <mergeCell ref="A5:H5"/>
    <mergeCell ref="A20:H20"/>
    <mergeCell ref="A21:H21"/>
    <mergeCell ref="A19:B19"/>
    <mergeCell ref="A25:H25"/>
    <mergeCell ref="A36:H36"/>
    <mergeCell ref="D32:E32"/>
    <mergeCell ref="D33:E33"/>
    <mergeCell ref="G8:H8"/>
    <mergeCell ref="G12:H12"/>
    <mergeCell ref="A23:H23"/>
    <mergeCell ref="D31:E31"/>
    <mergeCell ref="D42:E42"/>
    <mergeCell ref="G40:G41"/>
    <mergeCell ref="D40:E41"/>
  </mergeCells>
  <dataValidations count="1">
    <dataValidation type="decimal" operator="greaterThan" allowBlank="1" showErrorMessage="1" errorTitle="Error" error="This value must be greater then 0.  Please re-enter your property assessment value." sqref="G26:G27 E26:E27 G37:G39" xr:uid="{00000000-0002-0000-0000-000000000000}">
      <formula1>0</formula1>
    </dataValidation>
  </dataValidation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Tax Impact Calculator</vt:lpstr>
      <vt:lpstr>'2023 Tax Impact Calculator'!Print_Area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Watson</dc:creator>
  <cp:lastModifiedBy>Jennifer Sandney</cp:lastModifiedBy>
  <dcterms:created xsi:type="dcterms:W3CDTF">2016-04-26T14:56:35Z</dcterms:created>
  <dcterms:modified xsi:type="dcterms:W3CDTF">2024-03-18T17:12:34Z</dcterms:modified>
</cp:coreProperties>
</file>